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Спец. одежда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цены'!$A$1:$R$29</definedName>
    <definedName name="_xlnm.Print_Area" localSheetId="1">'Расчет цены (2)'!$A$1:$R$29</definedName>
  </definedNames>
  <calcPr calcId="162913" refMode="R1C1"/>
</workbook>
</file>

<file path=xl/calcChain.xml><?xml version="1.0" encoding="utf-8"?>
<calcChain xmlns="http://schemas.openxmlformats.org/spreadsheetml/2006/main"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20" i="2"/>
  <c r="O19" i="2"/>
  <c r="O18" i="2"/>
  <c r="O17" i="2"/>
  <c r="O16" i="2"/>
  <c r="O15" i="2"/>
  <c r="O14" i="2"/>
  <c r="O13" i="2"/>
  <c r="O12" i="2"/>
  <c r="O11" i="2"/>
  <c r="O10" i="2"/>
  <c r="O9" i="2"/>
  <c r="L20" i="2"/>
  <c r="L19" i="2"/>
  <c r="L18" i="2"/>
  <c r="L17" i="2"/>
  <c r="L16" i="2"/>
  <c r="L15" i="2"/>
  <c r="L14" i="2"/>
  <c r="L13" i="2"/>
  <c r="L12" i="2"/>
  <c r="L11" i="2"/>
  <c r="L10" i="2"/>
  <c r="L9" i="2"/>
  <c r="P17" i="2" l="1"/>
  <c r="Q17" i="2" s="1"/>
  <c r="R17" i="2" s="1"/>
  <c r="M17" i="2"/>
  <c r="N17" i="2" s="1"/>
  <c r="P16" i="2"/>
  <c r="Q16" i="2" s="1"/>
  <c r="R16" i="2" s="1"/>
  <c r="M16" i="2"/>
  <c r="N16" i="2" s="1"/>
  <c r="M19" i="2"/>
  <c r="N19" i="2" s="1"/>
  <c r="P19" i="2"/>
  <c r="Q19" i="2" s="1"/>
  <c r="R19" i="2" s="1"/>
  <c r="P20" i="2" l="1"/>
  <c r="Q20" i="2" s="1"/>
  <c r="R20" i="2" s="1"/>
  <c r="M20" i="2"/>
  <c r="N20" i="2" s="1"/>
  <c r="P18" i="2"/>
  <c r="Q18" i="2" s="1"/>
  <c r="R18" i="2" s="1"/>
  <c r="M18" i="2"/>
  <c r="N18" i="2" s="1"/>
  <c r="P15" i="2"/>
  <c r="Q15" i="2" s="1"/>
  <c r="R15" i="2" s="1"/>
  <c r="M15" i="2"/>
  <c r="N15" i="2" s="1"/>
  <c r="P14" i="2"/>
  <c r="Q14" i="2" s="1"/>
  <c r="R14" i="2" s="1"/>
  <c r="M14" i="2"/>
  <c r="N14" i="2" s="1"/>
  <c r="P13" i="2"/>
  <c r="Q13" i="2" s="1"/>
  <c r="R13" i="2" s="1"/>
  <c r="M13" i="2"/>
  <c r="N13" i="2" s="1"/>
  <c r="P12" i="2"/>
  <c r="Q12" i="2" s="1"/>
  <c r="R12" i="2" s="1"/>
  <c r="M12" i="2"/>
  <c r="N12" i="2" s="1"/>
  <c r="P11" i="2"/>
  <c r="Q11" i="2" s="1"/>
  <c r="R11" i="2" s="1"/>
  <c r="M11" i="2"/>
  <c r="N11" i="2" s="1"/>
  <c r="M10" i="2" l="1"/>
  <c r="N10" i="2" s="1"/>
  <c r="P10" i="2"/>
  <c r="Q10" i="2" s="1"/>
  <c r="R10" i="2" s="1"/>
  <c r="P9" i="2" l="1"/>
  <c r="Q9" i="2" s="1"/>
  <c r="R9" i="2" s="1"/>
  <c r="R21" i="2" s="1"/>
  <c r="M9" i="2"/>
  <c r="N9" i="2" s="1"/>
  <c r="L25" i="2" l="1"/>
</calcChain>
</file>

<file path=xl/sharedStrings.xml><?xml version="1.0" encoding="utf-8"?>
<sst xmlns="http://schemas.openxmlformats.org/spreadsheetml/2006/main" count="120" uniqueCount="46">
  <si>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</si>
  <si>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</si>
  <si>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</si>
  <si>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</si>
  <si>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</si>
  <si>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</si>
  <si>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</si>
  <si>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</si>
  <si>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</si>
  <si>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</si>
  <si>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</si>
  <si>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</si>
  <si>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</si>
  <si>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</si>
  <si>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</si>
  <si>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</si>
  <si>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</si>
  <si>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</si>
  <si>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</si>
  <si>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</si>
  <si>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</si>
  <si>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</si>
  <si>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</si>
  <si>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</si>
  <si>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</si>
  <si>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</si>
  <si>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</si>
  <si>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</si>
  <si>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</si>
  <si>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</si>
  <si>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</si>
  <si>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</si>
  <si>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</si>
  <si>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</si>
  <si>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</si>
  <si>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</si>
  <si>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</si>
  <si>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</si>
  <si>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</si>
  <si>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</si>
  <si>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</si>
  <si>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</si>
  <si>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</si>
  <si>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</si>
  <si>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</si>
  <si>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Дата 24.07.2020г.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</si>
</sst>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topLeftCell="A4" zoomScale="70" zoomScaleNormal="70" workbookViewId="0">
      <selection activeCell="B20" sqref="B20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52.5" hidden="1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85" t="s">
        <v>25</v>
      </c>
      <c r="N4" s="86"/>
      <c r="O4" s="86"/>
      <c r="P4" s="86"/>
      <c r="Q4" s="48"/>
      <c r="R4" s="48"/>
    </row>
    <row r="5" spans="1:18" ht="21.75" customHeight="1" x14ac:dyDescent="0.3">
      <c r="A5" s="48"/>
      <c r="B5" s="48"/>
      <c r="C5" s="48"/>
      <c r="D5" s="48"/>
      <c r="E5" s="48"/>
      <c r="F5" s="48"/>
      <c r="G5" s="87" t="s">
        <v>26</v>
      </c>
      <c r="H5" s="88"/>
      <c r="I5" s="88"/>
      <c r="J5" s="88"/>
      <c r="K5" s="88"/>
      <c r="L5" s="88"/>
      <c r="M5" s="88"/>
      <c r="N5" s="88"/>
      <c r="O5" s="49"/>
      <c r="P5" s="49"/>
      <c r="Q5" s="48"/>
      <c r="R5" s="48"/>
    </row>
    <row r="6" spans="1:18" ht="36" customHeight="1" x14ac:dyDescent="0.2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39" customHeight="1" x14ac:dyDescent="0.2">
      <c r="A7" s="77" t="s">
        <v>0</v>
      </c>
      <c r="B7" s="78" t="s">
        <v>14</v>
      </c>
      <c r="C7" s="79" t="s">
        <v>1</v>
      </c>
      <c r="D7" s="79" t="s">
        <v>2</v>
      </c>
      <c r="E7" s="81" t="s">
        <v>3</v>
      </c>
      <c r="F7" s="82"/>
      <c r="G7" s="83"/>
      <c r="H7" s="81" t="s">
        <v>9</v>
      </c>
      <c r="I7" s="82"/>
      <c r="J7" s="82"/>
      <c r="K7" s="95" t="s">
        <v>11</v>
      </c>
      <c r="L7" s="84" t="s">
        <v>17</v>
      </c>
      <c r="M7" s="84"/>
      <c r="N7" s="84"/>
      <c r="O7" s="91" t="s">
        <v>18</v>
      </c>
      <c r="P7" s="91"/>
      <c r="Q7" s="91"/>
      <c r="R7" s="91"/>
    </row>
    <row r="8" spans="1:18" ht="156" customHeight="1" x14ac:dyDescent="0.2">
      <c r="A8" s="77"/>
      <c r="B8" s="78"/>
      <c r="C8" s="80"/>
      <c r="D8" s="80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1060.2</v>
      </c>
      <c r="G9" s="58">
        <v>1070</v>
      </c>
      <c r="H9" s="56"/>
      <c r="I9" s="56"/>
      <c r="J9" s="56"/>
      <c r="K9" s="57"/>
      <c r="L9" s="59">
        <f t="shared" ref="L9:L20" si="0">(E9+F9+G9)/3</f>
        <v>1010.0666666666666</v>
      </c>
      <c r="M9" s="60">
        <f t="shared" ref="M9:M10" si="1">SQRT(((SUM((POWER(E9-L9,2)),(POWER(F9-L9,2)),(POWER(G9-L9,2)))/(COLUMNS(E9:G9)-1))))</f>
        <v>95.446389839183212</v>
      </c>
      <c r="N9" s="60">
        <f t="shared" ref="N9:N10" si="2">M9/L9*100</f>
        <v>9.4495138775509737</v>
      </c>
      <c r="O9" s="61">
        <f t="shared" ref="O9:O20" si="3">((D9/3)*(SUM(E9:G9)))</f>
        <v>15151</v>
      </c>
      <c r="P9" s="62">
        <f t="shared" ref="P9:P10" si="4">O9/D9</f>
        <v>1010.0666666666667</v>
      </c>
      <c r="Q9" s="61">
        <f t="shared" ref="Q9:Q10" si="5">ROUNDDOWN(P9,2)</f>
        <v>1010.06</v>
      </c>
      <c r="R9" s="63">
        <f t="shared" ref="R9:R10" si="6">Q9*D9</f>
        <v>15150.9</v>
      </c>
    </row>
    <row r="10" spans="1:18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988.2</v>
      </c>
      <c r="G10" s="58">
        <v>1535</v>
      </c>
      <c r="H10" s="56"/>
      <c r="I10" s="56"/>
      <c r="J10" s="56"/>
      <c r="K10" s="57"/>
      <c r="L10" s="59">
        <f t="shared" si="0"/>
        <v>1341.0666666666666</v>
      </c>
      <c r="M10" s="60">
        <f t="shared" si="1"/>
        <v>306.09216476958915</v>
      </c>
      <c r="N10" s="60">
        <f t="shared" si="2"/>
        <v>22.824530083236418</v>
      </c>
      <c r="O10" s="61">
        <f t="shared" si="3"/>
        <v>17433.866666666665</v>
      </c>
      <c r="P10" s="62">
        <f t="shared" si="4"/>
        <v>1341.0666666666666</v>
      </c>
      <c r="Q10" s="61">
        <f t="shared" si="5"/>
        <v>1341.06</v>
      </c>
      <c r="R10" s="63">
        <f t="shared" si="6"/>
        <v>17433.78</v>
      </c>
    </row>
    <row r="11" spans="1:18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823.2</v>
      </c>
      <c r="G11" s="58">
        <v>1150</v>
      </c>
      <c r="H11" s="56"/>
      <c r="I11" s="56"/>
      <c r="J11" s="56"/>
      <c r="K11" s="57"/>
      <c r="L11" s="59">
        <f t="shared" si="0"/>
        <v>1007.9</v>
      </c>
      <c r="M11" s="60">
        <f t="shared" ref="M11:M19" si="7">SQRT(((SUM((POWER(E11-L11,2)),(POWER(F11-L11,2)),(POWER(G11-L11,2)))/(COLUMNS(E11:G11)-1))))</f>
        <v>167.51307411661929</v>
      </c>
      <c r="N11" s="60">
        <f t="shared" ref="N11:N19" si="8">M11/L11*100</f>
        <v>16.620009337892576</v>
      </c>
      <c r="O11" s="61">
        <f t="shared" si="3"/>
        <v>27213.3</v>
      </c>
      <c r="P11" s="62">
        <f t="shared" ref="P11:P19" si="9">O11/D11</f>
        <v>1007.9</v>
      </c>
      <c r="Q11" s="61">
        <f t="shared" ref="Q11:Q19" si="10">ROUNDDOWN(P11,2)</f>
        <v>1007.9</v>
      </c>
      <c r="R11" s="63">
        <f t="shared" ref="R11:R19" si="11">Q11*D11</f>
        <v>27213.3</v>
      </c>
    </row>
    <row r="12" spans="1:18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2188.1999999999998</v>
      </c>
      <c r="G12" s="58">
        <v>1700</v>
      </c>
      <c r="H12" s="56"/>
      <c r="I12" s="56"/>
      <c r="J12" s="56"/>
      <c r="K12" s="57"/>
      <c r="L12" s="59">
        <f t="shared" si="0"/>
        <v>1728.0666666666666</v>
      </c>
      <c r="M12" s="60">
        <f t="shared" si="7"/>
        <v>446.76169635873356</v>
      </c>
      <c r="N12" s="60">
        <f t="shared" si="8"/>
        <v>25.853267410134656</v>
      </c>
      <c r="O12" s="61">
        <f t="shared" si="3"/>
        <v>8640.3333333333339</v>
      </c>
      <c r="P12" s="62">
        <f t="shared" si="9"/>
        <v>1728.0666666666668</v>
      </c>
      <c r="Q12" s="61">
        <f t="shared" si="10"/>
        <v>1728.06</v>
      </c>
      <c r="R12" s="63">
        <f t="shared" si="11"/>
        <v>8640.2999999999993</v>
      </c>
    </row>
    <row r="13" spans="1:18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4701</v>
      </c>
      <c r="G13" s="58">
        <v>3528</v>
      </c>
      <c r="H13" s="56"/>
      <c r="I13" s="56"/>
      <c r="J13" s="56"/>
      <c r="K13" s="57"/>
      <c r="L13" s="59">
        <f t="shared" si="0"/>
        <v>3569.6666666666665</v>
      </c>
      <c r="M13" s="60">
        <f t="shared" si="7"/>
        <v>1111.0861052741741</v>
      </c>
      <c r="N13" s="60">
        <f t="shared" si="8"/>
        <v>31.125766325730904</v>
      </c>
      <c r="O13" s="61">
        <f t="shared" si="3"/>
        <v>21418</v>
      </c>
      <c r="P13" s="62">
        <f t="shared" si="9"/>
        <v>3569.6666666666665</v>
      </c>
      <c r="Q13" s="61">
        <f t="shared" si="10"/>
        <v>3569.66</v>
      </c>
      <c r="R13" s="63">
        <f t="shared" si="11"/>
        <v>21417.96</v>
      </c>
    </row>
    <row r="14" spans="1:18" s="46" customFormat="1" ht="33" customHeight="1" x14ac:dyDescent="0.2">
      <c r="A14" s="42">
        <v>6</v>
      </c>
      <c r="B14" s="43" t="s">
        <v>33</v>
      </c>
      <c r="C14" s="44" t="s">
        <v>24</v>
      </c>
      <c r="D14" s="45">
        <v>120</v>
      </c>
      <c r="E14" s="58">
        <v>2150</v>
      </c>
      <c r="F14" s="58">
        <v>2058.6</v>
      </c>
      <c r="G14" s="58">
        <v>2650</v>
      </c>
      <c r="H14" s="56"/>
      <c r="I14" s="56"/>
      <c r="J14" s="56"/>
      <c r="K14" s="57"/>
      <c r="L14" s="59">
        <f t="shared" si="0"/>
        <v>2286.2000000000003</v>
      </c>
      <c r="M14" s="60">
        <f t="shared" si="7"/>
        <v>318.35722074424513</v>
      </c>
      <c r="N14" s="60">
        <f t="shared" si="8"/>
        <v>13.925169309082541</v>
      </c>
      <c r="O14" s="61">
        <f t="shared" si="3"/>
        <v>274344</v>
      </c>
      <c r="P14" s="62">
        <f t="shared" si="9"/>
        <v>2286.1999999999998</v>
      </c>
      <c r="Q14" s="61">
        <f t="shared" si="10"/>
        <v>2286.1999999999998</v>
      </c>
      <c r="R14" s="63">
        <f t="shared" si="11"/>
        <v>274344</v>
      </c>
    </row>
    <row r="15" spans="1:18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1822.8</v>
      </c>
      <c r="G15" s="58">
        <v>2750</v>
      </c>
      <c r="H15" s="56"/>
      <c r="I15" s="56"/>
      <c r="J15" s="56"/>
      <c r="K15" s="57"/>
      <c r="L15" s="59">
        <f t="shared" si="0"/>
        <v>2175.9333333333334</v>
      </c>
      <c r="M15" s="60">
        <f t="shared" si="7"/>
        <v>501.53126854996123</v>
      </c>
      <c r="N15" s="60">
        <f t="shared" si="8"/>
        <v>23.049018132447127</v>
      </c>
      <c r="O15" s="61">
        <f t="shared" si="3"/>
        <v>34814.933333333334</v>
      </c>
      <c r="P15" s="62">
        <f t="shared" si="9"/>
        <v>2175.9333333333334</v>
      </c>
      <c r="Q15" s="61">
        <f t="shared" si="10"/>
        <v>2175.9299999999998</v>
      </c>
      <c r="R15" s="63">
        <f t="shared" si="11"/>
        <v>34814.879999999997</v>
      </c>
    </row>
    <row r="16" spans="1:18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2058.6</v>
      </c>
      <c r="G16" s="58">
        <v>2761</v>
      </c>
      <c r="H16" s="56"/>
      <c r="I16" s="56"/>
      <c r="J16" s="56"/>
      <c r="K16" s="57"/>
      <c r="L16" s="59">
        <f t="shared" si="0"/>
        <v>2456.5333333333333</v>
      </c>
      <c r="M16" s="60">
        <f t="shared" ref="M16:M17" si="12">SQRT(((SUM((POWER(E16-L16,2)),(POWER(F16-L16,2)),(POWER(G16-L16,2)))/(COLUMNS(E16:G16)-1))))</f>
        <v>360.40734361737606</v>
      </c>
      <c r="N16" s="60">
        <f t="shared" ref="N16:N17" si="13">M16/L16*100</f>
        <v>14.671380140742077</v>
      </c>
      <c r="O16" s="61">
        <f t="shared" si="3"/>
        <v>71239.46666666666</v>
      </c>
      <c r="P16" s="62">
        <f t="shared" ref="P16:P17" si="14">O16/D16</f>
        <v>2456.5333333333333</v>
      </c>
      <c r="Q16" s="61">
        <f t="shared" ref="Q16:Q17" si="15">ROUNDDOWN(P16,2)</f>
        <v>2456.5300000000002</v>
      </c>
      <c r="R16" s="63">
        <f t="shared" ref="R16:R17" si="16">Q16*D16</f>
        <v>71239.37000000001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3940.2</v>
      </c>
      <c r="G17" s="58">
        <v>3250</v>
      </c>
      <c r="H17" s="56"/>
      <c r="I17" s="56"/>
      <c r="J17" s="56"/>
      <c r="K17" s="57"/>
      <c r="L17" s="59">
        <f t="shared" si="0"/>
        <v>3423.4</v>
      </c>
      <c r="M17" s="60">
        <f t="shared" si="12"/>
        <v>455.5619387086677</v>
      </c>
      <c r="N17" s="60">
        <f t="shared" si="13"/>
        <v>13.307295049035103</v>
      </c>
      <c r="O17" s="61">
        <f t="shared" si="3"/>
        <v>397114.4</v>
      </c>
      <c r="P17" s="62">
        <f t="shared" si="14"/>
        <v>3423.4</v>
      </c>
      <c r="Q17" s="61">
        <f t="shared" si="15"/>
        <v>3423.4</v>
      </c>
      <c r="R17" s="63">
        <f t="shared" si="16"/>
        <v>397114.4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4116.6000000000004</v>
      </c>
      <c r="G18" s="58">
        <v>3250</v>
      </c>
      <c r="H18" s="56"/>
      <c r="I18" s="56"/>
      <c r="J18" s="56"/>
      <c r="K18" s="57"/>
      <c r="L18" s="59">
        <f t="shared" si="0"/>
        <v>3658.8666666666668</v>
      </c>
      <c r="M18" s="60">
        <f t="shared" si="7"/>
        <v>435.36174996585714</v>
      </c>
      <c r="N18" s="60">
        <f t="shared" si="8"/>
        <v>11.898814294932597</v>
      </c>
      <c r="O18" s="61">
        <f t="shared" si="3"/>
        <v>40247.533333333333</v>
      </c>
      <c r="P18" s="62">
        <f t="shared" si="9"/>
        <v>3658.8666666666668</v>
      </c>
      <c r="Q18" s="61">
        <f t="shared" si="10"/>
        <v>3658.86</v>
      </c>
      <c r="R18" s="63">
        <f t="shared" si="11"/>
        <v>40247.46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4080</v>
      </c>
      <c r="G19" s="58">
        <v>4324</v>
      </c>
      <c r="H19" s="56"/>
      <c r="I19" s="56"/>
      <c r="J19" s="56"/>
      <c r="K19" s="57"/>
      <c r="L19" s="59">
        <f t="shared" si="0"/>
        <v>4384.666666666667</v>
      </c>
      <c r="M19" s="60">
        <f t="shared" si="7"/>
        <v>339.09487364649635</v>
      </c>
      <c r="N19" s="60">
        <f t="shared" si="8"/>
        <v>7.7336522802150602</v>
      </c>
      <c r="O19" s="61">
        <f t="shared" si="3"/>
        <v>249926</v>
      </c>
      <c r="P19" s="62">
        <f t="shared" si="9"/>
        <v>4384.666666666667</v>
      </c>
      <c r="Q19" s="61">
        <f t="shared" si="10"/>
        <v>4384.66</v>
      </c>
      <c r="R19" s="63">
        <f t="shared" si="11"/>
        <v>249925.62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646.79999999999995</v>
      </c>
      <c r="G20" s="58">
        <v>788</v>
      </c>
      <c r="H20" s="56"/>
      <c r="I20" s="56"/>
      <c r="J20" s="56"/>
      <c r="K20" s="57"/>
      <c r="L20" s="59">
        <f t="shared" si="0"/>
        <v>728.26666666666677</v>
      </c>
      <c r="M20" s="60">
        <f t="shared" ref="M20" si="17">SQRT(((SUM((POWER(E20-L20,2)),(POWER(F20-L20,2)),(POWER(G20-L20,2)))/(COLUMNS(E20:G20)-1))))</f>
        <v>73.065815080195577</v>
      </c>
      <c r="N20" s="60">
        <f t="shared" ref="N20" si="18">M20/L20*100</f>
        <v>10.032838028221654</v>
      </c>
      <c r="O20" s="61">
        <f t="shared" si="3"/>
        <v>22576.26666666667</v>
      </c>
      <c r="P20" s="62">
        <f t="shared" ref="P20" si="19">O20/D20</f>
        <v>728.26666666666677</v>
      </c>
      <c r="Q20" s="61">
        <f t="shared" ref="Q20" si="20">ROUNDDOWN(P20,2)</f>
        <v>728.26</v>
      </c>
      <c r="R20" s="63">
        <f t="shared" ref="R20" si="21">Q20*D20</f>
        <v>22576.06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97" t="s">
        <v>13</v>
      </c>
      <c r="P21" s="97"/>
      <c r="Q21" s="98"/>
      <c r="R21" s="22">
        <f>SUM(R9:R20)</f>
        <v>1180118.03</v>
      </c>
    </row>
    <row r="22" spans="1:30" s="1" customFormat="1" ht="15" customHeight="1" x14ac:dyDescent="0.25">
      <c r="A22" s="50"/>
      <c r="B22" s="47" t="s">
        <v>27</v>
      </c>
      <c r="C22" s="15"/>
      <c r="D22" s="30"/>
      <c r="E22" s="64">
        <v>983431.69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4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47" t="s">
        <v>42</v>
      </c>
      <c r="C24" s="15"/>
      <c r="D24" s="30"/>
      <c r="E24" s="53">
        <v>196686.34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92" t="s">
        <v>21</v>
      </c>
      <c r="B25" s="92"/>
      <c r="C25" s="92"/>
      <c r="D25" s="92"/>
      <c r="E25" s="92"/>
      <c r="F25" s="92"/>
      <c r="G25" s="92"/>
      <c r="H25" s="92"/>
      <c r="I25" s="92"/>
      <c r="J25" s="92"/>
      <c r="K25" s="25"/>
      <c r="L25" s="27">
        <f>R21</f>
        <v>1180118.03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93" t="s">
        <v>15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AA26" s="70" t="s">
        <v>43</v>
      </c>
    </row>
    <row r="27" spans="1:30" ht="18.75" customHeight="1" x14ac:dyDescent="0.2">
      <c r="A27" s="33"/>
      <c r="B27" s="93" t="s">
        <v>22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39"/>
      <c r="O27" s="33"/>
      <c r="P27" s="33"/>
      <c r="Q27" s="33"/>
      <c r="R27" s="33"/>
    </row>
    <row r="28" spans="1:30" s="8" customFormat="1" ht="33" customHeight="1" x14ac:dyDescent="0.25">
      <c r="A28" s="32"/>
      <c r="B28" s="89" t="s">
        <v>45</v>
      </c>
      <c r="C28" s="89"/>
      <c r="D28" s="89"/>
      <c r="E28" s="89"/>
      <c r="F28" s="89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90"/>
      <c r="B29" s="90"/>
      <c r="C29" s="90"/>
      <c r="D29" s="9"/>
      <c r="E29" s="10"/>
      <c r="F29" s="11"/>
      <c r="L29" s="24"/>
      <c r="M29" s="26"/>
      <c r="N29" s="40"/>
      <c r="O29" s="26"/>
    </row>
  </sheetData>
  <mergeCells count="19">
    <mergeCell ref="B28:F28"/>
    <mergeCell ref="A29:C29"/>
    <mergeCell ref="O7:R7"/>
    <mergeCell ref="A25:J25"/>
    <mergeCell ref="A26:R26"/>
    <mergeCell ref="H7:J7"/>
    <mergeCell ref="K7:K8"/>
    <mergeCell ref="O21:Q21"/>
    <mergeCell ref="B27:M27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G5:N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1" ht="52.5" hidden="1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85" t="s">
        <v>25</v>
      </c>
      <c r="N4" s="86"/>
      <c r="O4" s="86"/>
      <c r="P4" s="86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87" t="s">
        <v>26</v>
      </c>
      <c r="H5" s="88"/>
      <c r="I5" s="88"/>
      <c r="J5" s="88"/>
      <c r="K5" s="88"/>
      <c r="L5" s="88"/>
      <c r="M5" s="88"/>
      <c r="N5" s="88"/>
      <c r="O5" s="49"/>
      <c r="P5" s="49"/>
      <c r="Q5" s="69"/>
      <c r="R5" s="69"/>
    </row>
    <row r="6" spans="1:21" ht="36" customHeight="1" x14ac:dyDescent="0.2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21" ht="39" customHeight="1" x14ac:dyDescent="0.2">
      <c r="A7" s="77" t="s">
        <v>0</v>
      </c>
      <c r="B7" s="78" t="s">
        <v>14</v>
      </c>
      <c r="C7" s="79" t="s">
        <v>1</v>
      </c>
      <c r="D7" s="79" t="s">
        <v>2</v>
      </c>
      <c r="E7" s="81" t="s">
        <v>3</v>
      </c>
      <c r="F7" s="82"/>
      <c r="G7" s="83"/>
      <c r="H7" s="81" t="s">
        <v>9</v>
      </c>
      <c r="I7" s="82"/>
      <c r="J7" s="82"/>
      <c r="K7" s="95" t="s">
        <v>11</v>
      </c>
      <c r="L7" s="84" t="s">
        <v>17</v>
      </c>
      <c r="M7" s="84"/>
      <c r="N7" s="84"/>
      <c r="O7" s="91" t="s">
        <v>18</v>
      </c>
      <c r="P7" s="91"/>
      <c r="Q7" s="91"/>
      <c r="R7" s="91"/>
    </row>
    <row r="8" spans="1:21" ht="156" customHeight="1" x14ac:dyDescent="0.2">
      <c r="A8" s="77"/>
      <c r="B8" s="78"/>
      <c r="C8" s="80"/>
      <c r="D8" s="80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96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97" t="s">
        <v>13</v>
      </c>
      <c r="P21" s="97"/>
      <c r="Q21" s="98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92" t="s">
        <v>21</v>
      </c>
      <c r="B25" s="92"/>
      <c r="C25" s="92"/>
      <c r="D25" s="92"/>
      <c r="E25" s="92"/>
      <c r="F25" s="92"/>
      <c r="G25" s="92"/>
      <c r="H25" s="92"/>
      <c r="I25" s="92"/>
      <c r="J25" s="92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93" t="s">
        <v>15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AA26" s="70" t="s">
        <v>43</v>
      </c>
    </row>
    <row r="27" spans="1:30" ht="18.75" customHeight="1" x14ac:dyDescent="0.2">
      <c r="A27" s="68"/>
      <c r="B27" s="93" t="s">
        <v>22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89" t="s">
        <v>28</v>
      </c>
      <c r="C28" s="89"/>
      <c r="D28" s="89"/>
      <c r="E28" s="89"/>
      <c r="F28" s="89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90"/>
      <c r="B29" s="90"/>
      <c r="C29" s="90"/>
      <c r="D29" s="9"/>
      <c r="E29" s="10"/>
      <c r="F29" s="11"/>
      <c r="L29" s="24"/>
      <c r="M29" s="26"/>
      <c r="N29" s="40"/>
      <c r="O29" s="26"/>
    </row>
  </sheetData>
  <mergeCells count="19">
    <mergeCell ref="B27:M27"/>
    <mergeCell ref="B28:F28"/>
    <mergeCell ref="A29:C29"/>
    <mergeCell ref="K7:K8"/>
    <mergeCell ref="L7:N7"/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2020-07-27T06:22:58Z</cp:lastPrinted>
  <dcterms:created xsi:type="dcterms:W3CDTF">2014-01-15T18:15:09Z</dcterms:created>
  <dcterms:modified xsi:type="dcterms:W3CDTF">2020-08-03T13:06:27Z</dcterms:modified>
</cp:coreProperties>
</file>